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6" windowWidth="16608" windowHeight="7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3"/>
  <c r="G6"/>
  <c r="G7"/>
  <c r="G8"/>
  <c r="G4"/>
  <c r="D14"/>
  <c r="D15"/>
  <c r="D16"/>
  <c r="D17"/>
  <c r="D13"/>
  <c r="C15"/>
  <c r="C16"/>
  <c r="C17"/>
  <c r="C14"/>
  <c r="C13"/>
  <c r="F10"/>
  <c r="D10"/>
  <c r="C10"/>
  <c r="D9"/>
  <c r="C9"/>
  <c r="O18" i="2"/>
  <c r="M18"/>
  <c r="K18"/>
  <c r="O17"/>
  <c r="M17"/>
  <c r="K17"/>
  <c r="D17"/>
  <c r="O16"/>
  <c r="M16"/>
  <c r="K16"/>
  <c r="O15"/>
  <c r="M15"/>
  <c r="K15"/>
  <c r="D15"/>
  <c r="O14"/>
  <c r="M14"/>
  <c r="K14"/>
  <c r="O13"/>
  <c r="M13"/>
  <c r="L13"/>
  <c r="K13"/>
  <c r="J13"/>
  <c r="F13"/>
  <c r="E13"/>
  <c r="D13"/>
  <c r="N9"/>
  <c r="L9"/>
  <c r="J9"/>
  <c r="I9"/>
  <c r="H9"/>
  <c r="G9"/>
  <c r="F9"/>
  <c r="E9"/>
  <c r="D9"/>
  <c r="C9"/>
  <c r="B9"/>
  <c r="I17"/>
  <c r="G16"/>
  <c r="I15"/>
  <c r="G14"/>
  <c r="I13"/>
  <c r="O30" i="1"/>
  <c r="M30"/>
  <c r="K30"/>
  <c r="O29"/>
  <c r="M29"/>
  <c r="K29"/>
  <c r="D29"/>
  <c r="O28"/>
  <c r="M28"/>
  <c r="K28"/>
  <c r="O27"/>
  <c r="M27"/>
  <c r="K27"/>
  <c r="D27"/>
  <c r="O26"/>
  <c r="M26"/>
  <c r="K26"/>
  <c r="O25"/>
  <c r="M25"/>
  <c r="L25"/>
  <c r="K25"/>
  <c r="J25"/>
  <c r="F25"/>
  <c r="E25"/>
  <c r="D25"/>
  <c r="N21"/>
  <c r="L21"/>
  <c r="J21"/>
  <c r="I21"/>
  <c r="H21"/>
  <c r="G21"/>
  <c r="F21"/>
  <c r="E21"/>
  <c r="D21"/>
  <c r="C21"/>
  <c r="B21"/>
  <c r="O12"/>
  <c r="J12"/>
  <c r="P12" s="1"/>
  <c r="P20" s="1"/>
  <c r="O11"/>
  <c r="J11"/>
  <c r="P11" s="1"/>
  <c r="P19" s="1"/>
  <c r="O10"/>
  <c r="J10"/>
  <c r="P10" s="1"/>
  <c r="P18" s="1"/>
  <c r="O9"/>
  <c r="J9"/>
  <c r="O8"/>
  <c r="J8"/>
  <c r="P8" s="1"/>
  <c r="P16" s="1"/>
  <c r="P9" l="1"/>
  <c r="P17" s="1"/>
  <c r="D18" i="3"/>
  <c r="D19" s="1"/>
  <c r="D20" s="1"/>
  <c r="C18"/>
  <c r="C19" s="1"/>
  <c r="C20" s="1"/>
  <c r="I18" i="2"/>
  <c r="H13"/>
  <c r="B14"/>
  <c r="F14"/>
  <c r="J14"/>
  <c r="N14"/>
  <c r="H15"/>
  <c r="L15"/>
  <c r="B16"/>
  <c r="F16"/>
  <c r="J16"/>
  <c r="N16"/>
  <c r="H17"/>
  <c r="L17"/>
  <c r="C13"/>
  <c r="G13"/>
  <c r="E14"/>
  <c r="I14"/>
  <c r="C15"/>
  <c r="G15"/>
  <c r="E16"/>
  <c r="I16"/>
  <c r="C17"/>
  <c r="G17"/>
  <c r="B13"/>
  <c r="N13"/>
  <c r="D14"/>
  <c r="H14"/>
  <c r="L14"/>
  <c r="B15"/>
  <c r="F15"/>
  <c r="J15"/>
  <c r="N15"/>
  <c r="D16"/>
  <c r="H16"/>
  <c r="L16"/>
  <c r="B17"/>
  <c r="F17"/>
  <c r="J17"/>
  <c r="N17"/>
  <c r="C14"/>
  <c r="E15"/>
  <c r="C16"/>
  <c r="E17"/>
  <c r="G28" i="1"/>
  <c r="C28"/>
  <c r="L28"/>
  <c r="L32" s="1"/>
  <c r="H28"/>
  <c r="D28"/>
  <c r="I28"/>
  <c r="E28"/>
  <c r="N28"/>
  <c r="J28"/>
  <c r="F28"/>
  <c r="B28"/>
  <c r="G26"/>
  <c r="C26"/>
  <c r="L26"/>
  <c r="H26"/>
  <c r="D26"/>
  <c r="D30" s="1"/>
  <c r="I26"/>
  <c r="E26"/>
  <c r="N26"/>
  <c r="J26"/>
  <c r="F26"/>
  <c r="F30" s="1"/>
  <c r="B26"/>
  <c r="I25"/>
  <c r="P21"/>
  <c r="N25"/>
  <c r="B25"/>
  <c r="G25"/>
  <c r="C25"/>
  <c r="H25"/>
  <c r="I27"/>
  <c r="E27"/>
  <c r="E30" s="1"/>
  <c r="N27"/>
  <c r="J27"/>
  <c r="F27"/>
  <c r="B27"/>
  <c r="G27"/>
  <c r="C27"/>
  <c r="L27"/>
  <c r="H27"/>
  <c r="I29"/>
  <c r="E29"/>
  <c r="N29"/>
  <c r="J29"/>
  <c r="F29"/>
  <c r="F32" s="1"/>
  <c r="B29"/>
  <c r="G29"/>
  <c r="C29"/>
  <c r="L29"/>
  <c r="H29"/>
  <c r="J30"/>
  <c r="J32" l="1"/>
  <c r="F20" i="2"/>
  <c r="L20"/>
  <c r="J20"/>
  <c r="B32" i="1"/>
  <c r="E32"/>
  <c r="L30"/>
  <c r="E18" i="2"/>
  <c r="I20"/>
  <c r="L18"/>
  <c r="J18"/>
  <c r="D20"/>
  <c r="E20"/>
  <c r="N20"/>
  <c r="N18"/>
  <c r="G18"/>
  <c r="G20"/>
  <c r="D18"/>
  <c r="F18"/>
  <c r="B20"/>
  <c r="B18"/>
  <c r="C18"/>
  <c r="C20"/>
  <c r="H18"/>
  <c r="H20"/>
  <c r="H30" i="1"/>
  <c r="H32"/>
  <c r="N32"/>
  <c r="N30"/>
  <c r="D32"/>
  <c r="B30"/>
  <c r="G30"/>
  <c r="G32"/>
  <c r="I32"/>
  <c r="I30"/>
  <c r="C30"/>
  <c r="C32"/>
</calcChain>
</file>

<file path=xl/sharedStrings.xml><?xml version="1.0" encoding="utf-8"?>
<sst xmlns="http://schemas.openxmlformats.org/spreadsheetml/2006/main" count="130" uniqueCount="54">
  <si>
    <t xml:space="preserve">GEETHANJALI COLLEGE OF ENGINEERING AND TECHNOLOGY </t>
  </si>
  <si>
    <t>Department of Electronics &amp; Communication Engineering</t>
  </si>
  <si>
    <r>
      <rPr>
        <b/>
        <sz val="12"/>
        <color theme="1"/>
        <rFont val="TIMESoman"/>
      </rPr>
      <t>Course Name</t>
    </r>
    <r>
      <rPr>
        <sz val="12"/>
        <color theme="1"/>
        <rFont val="TIMESoman"/>
      </rPr>
      <t xml:space="preserve">: XYZ                                                                                                                  </t>
    </r>
    <r>
      <rPr>
        <b/>
        <sz val="12"/>
        <color theme="1"/>
        <rFont val="TIMESoman"/>
      </rPr>
      <t xml:space="preserve"> Course Code</t>
    </r>
    <r>
      <rPr>
        <sz val="12"/>
        <color theme="1"/>
        <rFont val="TIMESoman"/>
      </rPr>
      <t>: 16EC3XXX</t>
    </r>
  </si>
  <si>
    <t>CO ATTAINMENT(Direct and Indirect)</t>
  </si>
  <si>
    <t>CO</t>
  </si>
  <si>
    <t>Mid Subjective</t>
  </si>
  <si>
    <t>Levels of COs</t>
  </si>
  <si>
    <t>Mid Objective</t>
  </si>
  <si>
    <t>Levels</t>
  </si>
  <si>
    <t>Assignment</t>
  </si>
  <si>
    <t>SEE</t>
  </si>
  <si>
    <t>CO Levels in External</t>
  </si>
  <si>
    <t>CO Direct</t>
  </si>
  <si>
    <t>TLP</t>
  </si>
  <si>
    <t>CES</t>
  </si>
  <si>
    <t>CO Indirect</t>
  </si>
  <si>
    <t xml:space="preserve">Overall CO attainment </t>
  </si>
  <si>
    <t>CO1</t>
  </si>
  <si>
    <t>CO2</t>
  </si>
  <si>
    <t>CO3</t>
  </si>
  <si>
    <t>CO4</t>
  </si>
  <si>
    <t>CO5</t>
  </si>
  <si>
    <t xml:space="preserve">                      Mapping of CO in CO-PO matrix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</si>
  <si>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</si>
  <si>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</si>
  <si>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</si>
  <si>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</si>
  <si>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</si>
  <si>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</si>
  <si>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</si>
  <si>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</si>
  <si>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</si>
  <si>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</si>
  <si>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</si>
  <si>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</si>
  <si>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</si>
  <si>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</si>
  <si>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Oveall CO</t>
  </si>
  <si>
    <t>Average</t>
  </si>
  <si>
    <t xml:space="preserve"> Attainment of CO-PO matrix</t>
  </si>
  <si>
    <t>Weighted average</t>
  </si>
  <si>
    <t>BATCH: 2016-2020                                                    APPENDIX - E                                                                   YEAR &amp; SEM: III-I</t>
  </si>
  <si>
    <t>Measuring the Attainment of each PO</t>
  </si>
  <si>
    <t>COs</t>
  </si>
  <si>
    <t>C11</t>
  </si>
  <si>
    <t>C12</t>
  </si>
  <si>
    <t>C13</t>
  </si>
  <si>
    <t>C14</t>
  </si>
  <si>
    <t>C15</t>
  </si>
  <si>
    <t>PO 1</t>
  </si>
  <si>
    <t>PO 2</t>
  </si>
  <si>
    <t>CO attainment</t>
  </si>
  <si>
    <t>Total</t>
  </si>
  <si>
    <t>Avg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</si>
</sst>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oman"/>
    </font>
    <font>
      <b/>
      <sz val="12"/>
      <color theme="1"/>
      <name val="TIMESoman"/>
    </font>
    <font>
      <sz val="12"/>
      <color theme="1"/>
      <name val="TIMESoman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/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2" fontId="0" fillId="0" borderId="0" xfId="0" applyNumberFormat="1"/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A13" workbookViewId="0">
      <selection activeCell="B32" sqref="B32"/>
    </sheetView>
  </sheetViews>
  <sheetFormatPr defaultRowHeight="14.4"/>
  <cols>
    <col min="1" max="1" width="10.33203125" customWidth="1"/>
    <col min="16" max="16" width="10.88671875" customWidth="1"/>
  </cols>
  <sheetData>
    <row r="1" spans="1:16" ht="20.399999999999999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5.6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5.6">
      <c r="A3" s="26" t="s">
        <v>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.6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78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8</v>
      </c>
      <c r="H7" s="1" t="s">
        <v>10</v>
      </c>
      <c r="I7" s="2" t="s">
        <v>11</v>
      </c>
      <c r="J7" s="2" t="s">
        <v>12</v>
      </c>
      <c r="K7" s="2" t="s">
        <v>13</v>
      </c>
      <c r="L7" s="2" t="s">
        <v>8</v>
      </c>
      <c r="M7" s="1" t="s">
        <v>14</v>
      </c>
      <c r="N7" s="2" t="s">
        <v>8</v>
      </c>
      <c r="O7" s="2" t="s">
        <v>15</v>
      </c>
      <c r="P7" s="2" t="s">
        <v>16</v>
      </c>
    </row>
    <row r="8" spans="1:16" ht="15.6">
      <c r="A8" s="3" t="s">
        <v>17</v>
      </c>
      <c r="B8" s="4">
        <v>44.26</v>
      </c>
      <c r="C8" s="3">
        <v>0</v>
      </c>
      <c r="D8" s="4">
        <v>77.39</v>
      </c>
      <c r="E8" s="3">
        <v>2</v>
      </c>
      <c r="F8" s="3">
        <v>100</v>
      </c>
      <c r="G8" s="3">
        <v>3</v>
      </c>
      <c r="H8" s="3">
        <v>34.61</v>
      </c>
      <c r="I8" s="5">
        <v>0</v>
      </c>
      <c r="J8" s="5">
        <f>0.2*C8+0.1*E8+0.1*G8+0.6*I8</f>
        <v>0.5</v>
      </c>
      <c r="K8" s="5">
        <v>78.8</v>
      </c>
      <c r="L8" s="5">
        <v>2</v>
      </c>
      <c r="M8" s="5">
        <v>89.8</v>
      </c>
      <c r="N8" s="5">
        <v>3</v>
      </c>
      <c r="O8" s="5">
        <f>0.4*N8+0.6*L8</f>
        <v>2.4000000000000004</v>
      </c>
      <c r="P8" s="6">
        <f>0.75*J8+0.25*O8</f>
        <v>0.97500000000000009</v>
      </c>
    </row>
    <row r="9" spans="1:16" ht="15.6">
      <c r="A9" s="3" t="s">
        <v>18</v>
      </c>
      <c r="B9" s="4">
        <v>52.48</v>
      </c>
      <c r="C9" s="3">
        <v>0</v>
      </c>
      <c r="D9" s="4">
        <v>77.39</v>
      </c>
      <c r="E9" s="3">
        <v>2</v>
      </c>
      <c r="F9" s="3">
        <v>100</v>
      </c>
      <c r="G9" s="3">
        <v>3</v>
      </c>
      <c r="H9" s="3">
        <v>63.29</v>
      </c>
      <c r="I9" s="5">
        <v>3</v>
      </c>
      <c r="J9" s="5">
        <f t="shared" ref="J9:J12" si="0">0.2*C9+0.1*E9+0.1*G9+0.6*I9</f>
        <v>2.2999999999999998</v>
      </c>
      <c r="K9" s="5">
        <v>78.8</v>
      </c>
      <c r="L9" s="5">
        <v>2</v>
      </c>
      <c r="M9" s="5">
        <v>88.98</v>
      </c>
      <c r="N9" s="5">
        <v>3</v>
      </c>
      <c r="O9" s="5">
        <f t="shared" ref="O9:O12" si="1">0.4*N9+0.6*L9</f>
        <v>2.4000000000000004</v>
      </c>
      <c r="P9" s="6">
        <f t="shared" ref="P9:P12" si="2">0.75*J9+0.25*O9</f>
        <v>2.3250000000000002</v>
      </c>
    </row>
    <row r="10" spans="1:16" ht="15.6">
      <c r="A10" s="3" t="s">
        <v>19</v>
      </c>
      <c r="B10" s="4">
        <v>53.1</v>
      </c>
      <c r="C10" s="3">
        <v>0</v>
      </c>
      <c r="D10" s="4">
        <v>77.39</v>
      </c>
      <c r="E10" s="3">
        <v>2</v>
      </c>
      <c r="F10" s="3">
        <v>100</v>
      </c>
      <c r="G10" s="3">
        <v>3</v>
      </c>
      <c r="H10" s="3">
        <v>55.98</v>
      </c>
      <c r="I10" s="5">
        <v>2</v>
      </c>
      <c r="J10" s="5">
        <f t="shared" si="0"/>
        <v>1.7</v>
      </c>
      <c r="K10" s="5">
        <v>78.8</v>
      </c>
      <c r="L10" s="5">
        <v>2</v>
      </c>
      <c r="M10" s="5">
        <v>89.87</v>
      </c>
      <c r="N10" s="5">
        <v>3</v>
      </c>
      <c r="O10" s="5">
        <f t="shared" si="1"/>
        <v>2.4000000000000004</v>
      </c>
      <c r="P10" s="6">
        <f t="shared" si="2"/>
        <v>1.875</v>
      </c>
    </row>
    <row r="11" spans="1:16" ht="15.6">
      <c r="A11" s="3" t="s">
        <v>20</v>
      </c>
      <c r="B11" s="7">
        <v>51.96</v>
      </c>
      <c r="C11" s="3">
        <v>0</v>
      </c>
      <c r="D11" s="4">
        <v>77.39</v>
      </c>
      <c r="E11" s="3">
        <v>2</v>
      </c>
      <c r="F11" s="3">
        <v>100</v>
      </c>
      <c r="G11" s="3">
        <v>3</v>
      </c>
      <c r="H11" s="3">
        <v>47.68</v>
      </c>
      <c r="I11" s="5">
        <v>1</v>
      </c>
      <c r="J11" s="5">
        <f t="shared" si="0"/>
        <v>1.1000000000000001</v>
      </c>
      <c r="K11" s="5">
        <v>78.8</v>
      </c>
      <c r="L11" s="5">
        <v>2</v>
      </c>
      <c r="M11" s="5">
        <v>89.3</v>
      </c>
      <c r="N11" s="5">
        <v>3</v>
      </c>
      <c r="O11" s="5">
        <f t="shared" si="1"/>
        <v>2.4000000000000004</v>
      </c>
      <c r="P11" s="6">
        <f t="shared" si="2"/>
        <v>1.4250000000000003</v>
      </c>
    </row>
    <row r="12" spans="1:16" ht="15.6">
      <c r="A12" s="3" t="s">
        <v>21</v>
      </c>
      <c r="B12" s="7">
        <v>67.959999999999994</v>
      </c>
      <c r="C12" s="3">
        <v>1</v>
      </c>
      <c r="D12" s="4">
        <v>77.39</v>
      </c>
      <c r="E12" s="3">
        <v>2</v>
      </c>
      <c r="F12" s="3">
        <v>100</v>
      </c>
      <c r="G12" s="3">
        <v>3</v>
      </c>
      <c r="H12" s="3">
        <v>57.39</v>
      </c>
      <c r="I12" s="5">
        <v>2</v>
      </c>
      <c r="J12" s="5">
        <f t="shared" si="0"/>
        <v>1.9</v>
      </c>
      <c r="K12" s="5">
        <v>78.8</v>
      </c>
      <c r="L12" s="5">
        <v>2</v>
      </c>
      <c r="M12" s="8">
        <v>88.98</v>
      </c>
      <c r="N12" s="5">
        <v>3</v>
      </c>
      <c r="O12" s="5">
        <f t="shared" si="1"/>
        <v>2.4000000000000004</v>
      </c>
      <c r="P12" s="6">
        <f t="shared" si="2"/>
        <v>2.0249999999999999</v>
      </c>
    </row>
    <row r="13" spans="1:16">
      <c r="A13" s="30" t="s">
        <v>22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5.6">
      <c r="A15" s="3" t="s">
        <v>4</v>
      </c>
      <c r="B15" s="3" t="s">
        <v>23</v>
      </c>
      <c r="C15" s="3" t="s">
        <v>24</v>
      </c>
      <c r="D15" s="3" t="s">
        <v>25</v>
      </c>
      <c r="E15" s="3" t="s">
        <v>26</v>
      </c>
      <c r="F15" s="3" t="s">
        <v>27</v>
      </c>
      <c r="G15" s="3" t="s">
        <v>28</v>
      </c>
      <c r="H15" s="3" t="s">
        <v>29</v>
      </c>
      <c r="I15" s="3" t="s">
        <v>30</v>
      </c>
      <c r="J15" s="3" t="s">
        <v>31</v>
      </c>
      <c r="K15" s="3" t="s">
        <v>32</v>
      </c>
      <c r="L15" s="3" t="s">
        <v>33</v>
      </c>
      <c r="M15" s="3" t="s">
        <v>34</v>
      </c>
      <c r="N15" s="3" t="s">
        <v>35</v>
      </c>
      <c r="O15" s="3" t="s">
        <v>36</v>
      </c>
      <c r="P15" s="9" t="s">
        <v>37</v>
      </c>
    </row>
    <row r="16" spans="1:16" ht="15.6">
      <c r="A16" s="3" t="s">
        <v>17</v>
      </c>
      <c r="B16" s="10">
        <v>1</v>
      </c>
      <c r="C16" s="10">
        <v>1</v>
      </c>
      <c r="D16" s="10"/>
      <c r="E16" s="10"/>
      <c r="F16" s="10"/>
      <c r="G16" s="10">
        <v>1</v>
      </c>
      <c r="H16" s="10">
        <v>1</v>
      </c>
      <c r="I16" s="10">
        <v>1</v>
      </c>
      <c r="J16" s="10"/>
      <c r="K16" s="10"/>
      <c r="L16" s="10"/>
      <c r="M16" s="10"/>
      <c r="N16" s="10">
        <v>1</v>
      </c>
      <c r="O16" s="10"/>
      <c r="P16" s="4">
        <f>P8</f>
        <v>0.97500000000000009</v>
      </c>
    </row>
    <row r="17" spans="1:16" ht="15.6">
      <c r="A17" s="3" t="s">
        <v>18</v>
      </c>
      <c r="B17" s="10">
        <v>1</v>
      </c>
      <c r="C17" s="10">
        <v>1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/>
      <c r="L17" s="10">
        <v>1</v>
      </c>
      <c r="M17" s="10"/>
      <c r="N17" s="10">
        <v>1</v>
      </c>
      <c r="O17" s="10"/>
      <c r="P17" s="4">
        <f>P9</f>
        <v>2.3250000000000002</v>
      </c>
    </row>
    <row r="18" spans="1:16" ht="15.6">
      <c r="A18" s="3" t="s">
        <v>19</v>
      </c>
      <c r="B18" s="10">
        <v>1</v>
      </c>
      <c r="C18" s="10">
        <v>1</v>
      </c>
      <c r="D18" s="10"/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/>
      <c r="L18" s="10">
        <v>1</v>
      </c>
      <c r="M18" s="10"/>
      <c r="N18" s="10">
        <v>1</v>
      </c>
      <c r="O18" s="10"/>
      <c r="P18" s="4">
        <f>P10</f>
        <v>1.875</v>
      </c>
    </row>
    <row r="19" spans="1:16" ht="15.6">
      <c r="A19" s="3" t="s">
        <v>20</v>
      </c>
      <c r="B19" s="10">
        <v>2</v>
      </c>
      <c r="C19" s="10">
        <v>2</v>
      </c>
      <c r="D19" s="10">
        <v>2</v>
      </c>
      <c r="E19" s="10">
        <v>2</v>
      </c>
      <c r="F19" s="10">
        <v>2</v>
      </c>
      <c r="G19" s="10">
        <v>2</v>
      </c>
      <c r="H19" s="10">
        <v>2</v>
      </c>
      <c r="I19" s="10">
        <v>2</v>
      </c>
      <c r="J19" s="10">
        <v>2</v>
      </c>
      <c r="K19" s="10"/>
      <c r="L19" s="10">
        <v>2</v>
      </c>
      <c r="M19" s="10"/>
      <c r="N19" s="10">
        <v>2</v>
      </c>
      <c r="O19" s="10"/>
      <c r="P19" s="4">
        <f>P11</f>
        <v>1.4250000000000003</v>
      </c>
    </row>
    <row r="20" spans="1:16" ht="15.6">
      <c r="A20" s="3" t="s">
        <v>21</v>
      </c>
      <c r="B20" s="10">
        <v>1</v>
      </c>
      <c r="C20" s="10">
        <v>1</v>
      </c>
      <c r="D20" s="10"/>
      <c r="E20" s="10">
        <v>1</v>
      </c>
      <c r="F20" s="10">
        <v>1</v>
      </c>
      <c r="G20" s="10">
        <v>1</v>
      </c>
      <c r="H20" s="10">
        <v>1</v>
      </c>
      <c r="I20" s="10">
        <v>1</v>
      </c>
      <c r="J20" s="10">
        <v>1</v>
      </c>
      <c r="K20" s="10"/>
      <c r="L20" s="10">
        <v>1</v>
      </c>
      <c r="M20" s="10"/>
      <c r="N20" s="10">
        <v>1</v>
      </c>
      <c r="O20" s="10"/>
      <c r="P20" s="4">
        <f>P12</f>
        <v>2.0249999999999999</v>
      </c>
    </row>
    <row r="21" spans="1:16" ht="15.6">
      <c r="A21" s="3" t="s">
        <v>38</v>
      </c>
      <c r="B21" s="11">
        <f>AVERAGE(B16:B20)</f>
        <v>1.2</v>
      </c>
      <c r="C21" s="11">
        <f t="shared" ref="C21:N21" si="3">AVERAGE(C16:C20)</f>
        <v>1.2</v>
      </c>
      <c r="D21" s="11">
        <f t="shared" si="3"/>
        <v>1.5</v>
      </c>
      <c r="E21" s="11">
        <f t="shared" si="3"/>
        <v>1.25</v>
      </c>
      <c r="F21" s="11">
        <f t="shared" si="3"/>
        <v>1.25</v>
      </c>
      <c r="G21" s="11">
        <f t="shared" si="3"/>
        <v>1.2</v>
      </c>
      <c r="H21" s="11">
        <f t="shared" si="3"/>
        <v>1.2</v>
      </c>
      <c r="I21" s="11">
        <f t="shared" si="3"/>
        <v>1.2</v>
      </c>
      <c r="J21" s="11">
        <f t="shared" si="3"/>
        <v>1.25</v>
      </c>
      <c r="K21" s="11"/>
      <c r="L21" s="11">
        <f t="shared" si="3"/>
        <v>1.25</v>
      </c>
      <c r="M21" s="11"/>
      <c r="N21" s="11">
        <f t="shared" si="3"/>
        <v>1.2</v>
      </c>
      <c r="O21" s="11"/>
      <c r="P21" s="11">
        <f t="shared" ref="P21" si="4">AVERAGE(P16:P19)</f>
        <v>1.6500000000000004</v>
      </c>
    </row>
    <row r="22" spans="1:16">
      <c r="A22" s="24" t="s">
        <v>39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5.6">
      <c r="A24" s="12" t="s">
        <v>4</v>
      </c>
      <c r="B24" s="12" t="s">
        <v>23</v>
      </c>
      <c r="C24" s="12" t="s">
        <v>24</v>
      </c>
      <c r="D24" s="12" t="s">
        <v>25</v>
      </c>
      <c r="E24" s="12" t="s">
        <v>26</v>
      </c>
      <c r="F24" s="12" t="s">
        <v>27</v>
      </c>
      <c r="G24" s="12" t="s">
        <v>28</v>
      </c>
      <c r="H24" s="12" t="s">
        <v>29</v>
      </c>
      <c r="I24" s="12" t="s">
        <v>30</v>
      </c>
      <c r="J24" s="12" t="s">
        <v>31</v>
      </c>
      <c r="K24" s="12" t="s">
        <v>32</v>
      </c>
      <c r="L24" s="12" t="s">
        <v>33</v>
      </c>
      <c r="M24" s="12" t="s">
        <v>34</v>
      </c>
      <c r="N24" s="12" t="s">
        <v>35</v>
      </c>
      <c r="O24" s="12" t="s">
        <v>36</v>
      </c>
      <c r="P24" s="13"/>
    </row>
    <row r="25" spans="1:16" ht="15.6">
      <c r="A25" s="3" t="s">
        <v>17</v>
      </c>
      <c r="B25" s="4">
        <f>IF(B16="","",B16*P16)</f>
        <v>0.97500000000000009</v>
      </c>
      <c r="C25" s="4">
        <f>IF(C16="","",C16*P16)</f>
        <v>0.97500000000000009</v>
      </c>
      <c r="D25" s="3" t="str">
        <f>IF(D16="","",D16*P16)</f>
        <v/>
      </c>
      <c r="E25" s="3" t="str">
        <f>IF(E16="","",E16*P16)</f>
        <v/>
      </c>
      <c r="F25" s="4" t="str">
        <f>IF(F16="","",F16*P16)</f>
        <v/>
      </c>
      <c r="G25" s="4">
        <f>IF(G16="","",G16*P16)</f>
        <v>0.97500000000000009</v>
      </c>
      <c r="H25" s="4">
        <f>IF(H16="","",H16*P16)</f>
        <v>0.97500000000000009</v>
      </c>
      <c r="I25" s="4">
        <f>IF(I16="","",I16*P16)</f>
        <v>0.97500000000000009</v>
      </c>
      <c r="J25" s="4" t="str">
        <f>IF(J16="","",J16*P16)</f>
        <v/>
      </c>
      <c r="K25" s="4" t="str">
        <f>IF(K16="","",K16*P16/3)</f>
        <v/>
      </c>
      <c r="L25" s="3" t="str">
        <f>IF(L16="","",L16*P16)</f>
        <v/>
      </c>
      <c r="M25" s="3" t="str">
        <f>IF(M16="","",M16*P16/3)</f>
        <v/>
      </c>
      <c r="N25" s="4">
        <f>IF(N16="","",N16*P16)</f>
        <v>0.97500000000000009</v>
      </c>
      <c r="O25" s="4" t="str">
        <f>IF(O16="","",O16*P16/3)</f>
        <v/>
      </c>
      <c r="P25" s="13"/>
    </row>
    <row r="26" spans="1:16" ht="15.6">
      <c r="A26" s="3" t="s">
        <v>18</v>
      </c>
      <c r="B26" s="4">
        <f t="shared" ref="B26:B29" si="5">IF(B17="","",B17*P17)</f>
        <v>2.3250000000000002</v>
      </c>
      <c r="C26" s="4">
        <f t="shared" ref="C26:C29" si="6">IF(C17="","",C17*P17)</f>
        <v>2.3250000000000002</v>
      </c>
      <c r="D26" s="3">
        <f t="shared" ref="D26:D29" si="7">IF(D17="","",D17*P17)</f>
        <v>2.3250000000000002</v>
      </c>
      <c r="E26" s="3">
        <f t="shared" ref="E26:E29" si="8">IF(E17="","",E17*P17)</f>
        <v>2.3250000000000002</v>
      </c>
      <c r="F26" s="4">
        <f t="shared" ref="F26:F29" si="9">IF(F17="","",F17*P17)</f>
        <v>2.3250000000000002</v>
      </c>
      <c r="G26" s="4">
        <f t="shared" ref="G26:G29" si="10">IF(G17="","",G17*P17)</f>
        <v>2.3250000000000002</v>
      </c>
      <c r="H26" s="4">
        <f t="shared" ref="H26:H29" si="11">IF(H17="","",H17*P17)</f>
        <v>2.3250000000000002</v>
      </c>
      <c r="I26" s="4">
        <f t="shared" ref="I26:I29" si="12">IF(I17="","",I17*P17)</f>
        <v>2.3250000000000002</v>
      </c>
      <c r="J26" s="4">
        <f t="shared" ref="J26:J29" si="13">IF(J17="","",J17*P17)</f>
        <v>2.3250000000000002</v>
      </c>
      <c r="K26" s="4" t="str">
        <f t="shared" ref="K26:K30" si="14">IF(K17="","",K17*P17/3)</f>
        <v/>
      </c>
      <c r="L26" s="3">
        <f t="shared" ref="L26:L29" si="15">IF(L17="","",L17*P17)</f>
        <v>2.3250000000000002</v>
      </c>
      <c r="M26" s="3" t="str">
        <f t="shared" ref="M26:M30" si="16">IF(M17="","",M17*P17/3)</f>
        <v/>
      </c>
      <c r="N26" s="4">
        <f t="shared" ref="N26:N29" si="17">IF(N17="","",N17*P17)</f>
        <v>2.3250000000000002</v>
      </c>
      <c r="O26" s="4" t="str">
        <f t="shared" ref="O26:O30" si="18">IF(O17="","",O17*P17/3)</f>
        <v/>
      </c>
      <c r="P26" s="13"/>
    </row>
    <row r="27" spans="1:16" ht="15.6">
      <c r="A27" s="3" t="s">
        <v>19</v>
      </c>
      <c r="B27" s="4">
        <f t="shared" si="5"/>
        <v>1.875</v>
      </c>
      <c r="C27" s="4">
        <f t="shared" si="6"/>
        <v>1.875</v>
      </c>
      <c r="D27" s="3" t="str">
        <f t="shared" si="7"/>
        <v/>
      </c>
      <c r="E27" s="3">
        <f t="shared" si="8"/>
        <v>1.875</v>
      </c>
      <c r="F27" s="4">
        <f t="shared" si="9"/>
        <v>1.875</v>
      </c>
      <c r="G27" s="4">
        <f t="shared" si="10"/>
        <v>1.875</v>
      </c>
      <c r="H27" s="4">
        <f t="shared" si="11"/>
        <v>1.875</v>
      </c>
      <c r="I27" s="4">
        <f t="shared" si="12"/>
        <v>1.875</v>
      </c>
      <c r="J27" s="4">
        <f t="shared" si="13"/>
        <v>1.875</v>
      </c>
      <c r="K27" s="4" t="str">
        <f t="shared" si="14"/>
        <v/>
      </c>
      <c r="L27" s="3">
        <f t="shared" si="15"/>
        <v>1.875</v>
      </c>
      <c r="M27" s="3" t="str">
        <f t="shared" si="16"/>
        <v/>
      </c>
      <c r="N27" s="4">
        <f t="shared" si="17"/>
        <v>1.875</v>
      </c>
      <c r="O27" s="4" t="str">
        <f t="shared" si="18"/>
        <v/>
      </c>
      <c r="P27" s="13"/>
    </row>
    <row r="28" spans="1:16" ht="15.6">
      <c r="A28" s="3" t="s">
        <v>20</v>
      </c>
      <c r="B28" s="4">
        <f t="shared" si="5"/>
        <v>2.8500000000000005</v>
      </c>
      <c r="C28" s="4">
        <f t="shared" si="6"/>
        <v>2.8500000000000005</v>
      </c>
      <c r="D28" s="3">
        <f t="shared" si="7"/>
        <v>2.8500000000000005</v>
      </c>
      <c r="E28" s="3">
        <f t="shared" si="8"/>
        <v>2.8500000000000005</v>
      </c>
      <c r="F28" s="4">
        <f t="shared" si="9"/>
        <v>2.8500000000000005</v>
      </c>
      <c r="G28" s="4">
        <f t="shared" si="10"/>
        <v>2.8500000000000005</v>
      </c>
      <c r="H28" s="4">
        <f t="shared" si="11"/>
        <v>2.8500000000000005</v>
      </c>
      <c r="I28" s="4">
        <f t="shared" si="12"/>
        <v>2.8500000000000005</v>
      </c>
      <c r="J28" s="4">
        <f t="shared" si="13"/>
        <v>2.8500000000000005</v>
      </c>
      <c r="K28" s="4" t="str">
        <f t="shared" si="14"/>
        <v/>
      </c>
      <c r="L28" s="3">
        <f t="shared" si="15"/>
        <v>2.8500000000000005</v>
      </c>
      <c r="M28" s="3" t="str">
        <f t="shared" si="16"/>
        <v/>
      </c>
      <c r="N28" s="4">
        <f t="shared" si="17"/>
        <v>2.8500000000000005</v>
      </c>
      <c r="O28" s="4" t="str">
        <f t="shared" si="18"/>
        <v/>
      </c>
      <c r="P28" s="13"/>
    </row>
    <row r="29" spans="1:16" ht="15.6">
      <c r="A29" s="3" t="s">
        <v>21</v>
      </c>
      <c r="B29" s="4">
        <f t="shared" si="5"/>
        <v>2.0249999999999999</v>
      </c>
      <c r="C29" s="4">
        <f t="shared" si="6"/>
        <v>2.0249999999999999</v>
      </c>
      <c r="D29" s="3" t="str">
        <f t="shared" si="7"/>
        <v/>
      </c>
      <c r="E29" s="3">
        <f t="shared" si="8"/>
        <v>2.0249999999999999</v>
      </c>
      <c r="F29" s="4">
        <f t="shared" si="9"/>
        <v>2.0249999999999999</v>
      </c>
      <c r="G29" s="4">
        <f t="shared" si="10"/>
        <v>2.0249999999999999</v>
      </c>
      <c r="H29" s="4">
        <f t="shared" si="11"/>
        <v>2.0249999999999999</v>
      </c>
      <c r="I29" s="4">
        <f t="shared" si="12"/>
        <v>2.0249999999999999</v>
      </c>
      <c r="J29" s="4">
        <f t="shared" si="13"/>
        <v>2.0249999999999999</v>
      </c>
      <c r="K29" s="4" t="str">
        <f t="shared" si="14"/>
        <v/>
      </c>
      <c r="L29" s="3">
        <f t="shared" si="15"/>
        <v>2.0249999999999999</v>
      </c>
      <c r="M29" s="3" t="str">
        <f t="shared" si="16"/>
        <v/>
      </c>
      <c r="N29" s="4">
        <f t="shared" si="17"/>
        <v>2.0249999999999999</v>
      </c>
      <c r="O29" s="4" t="str">
        <f t="shared" si="18"/>
        <v/>
      </c>
      <c r="P29" s="13"/>
    </row>
    <row r="30" spans="1:16" ht="15.6">
      <c r="A30" s="12" t="s">
        <v>38</v>
      </c>
      <c r="B30" s="14">
        <f>AVERAGE(B25:B29)</f>
        <v>2.0100000000000007</v>
      </c>
      <c r="C30" s="14">
        <f t="shared" ref="C30:N30" si="19">AVERAGE(C25:C29)</f>
        <v>2.0100000000000007</v>
      </c>
      <c r="D30" s="14">
        <f t="shared" si="19"/>
        <v>2.5875000000000004</v>
      </c>
      <c r="E30" s="14">
        <f t="shared" si="19"/>
        <v>2.2687500000000003</v>
      </c>
      <c r="F30" s="14">
        <f t="shared" si="19"/>
        <v>2.2687500000000003</v>
      </c>
      <c r="G30" s="14">
        <f t="shared" si="19"/>
        <v>2.0100000000000007</v>
      </c>
      <c r="H30" s="14">
        <f t="shared" si="19"/>
        <v>2.0100000000000007</v>
      </c>
      <c r="I30" s="14">
        <f t="shared" si="19"/>
        <v>2.0100000000000007</v>
      </c>
      <c r="J30" s="14">
        <f t="shared" si="19"/>
        <v>2.2687500000000003</v>
      </c>
      <c r="K30" s="14" t="str">
        <f t="shared" si="14"/>
        <v/>
      </c>
      <c r="L30" s="14">
        <f t="shared" si="19"/>
        <v>2.2687500000000003</v>
      </c>
      <c r="M30" s="12" t="str">
        <f t="shared" si="16"/>
        <v/>
      </c>
      <c r="N30" s="14">
        <f t="shared" si="19"/>
        <v>2.0100000000000007</v>
      </c>
      <c r="O30" s="4" t="str">
        <f t="shared" si="18"/>
        <v/>
      </c>
      <c r="P30" s="15"/>
    </row>
    <row r="31" spans="1:16" ht="15.6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7"/>
      <c r="O31" s="17"/>
      <c r="P31" s="15"/>
    </row>
    <row r="32" spans="1:16" ht="39" customHeight="1">
      <c r="A32" s="19" t="s">
        <v>40</v>
      </c>
      <c r="B32" s="20">
        <f>(SUM(B25:B29)/SUM(B16:B20))</f>
        <v>1.6750000000000005</v>
      </c>
      <c r="C32" s="20">
        <f t="shared" ref="C32:N32" si="20">(SUM(C25:C29))/SUM(C16:C20)</f>
        <v>1.6750000000000005</v>
      </c>
      <c r="D32" s="20">
        <f t="shared" si="20"/>
        <v>1.7250000000000003</v>
      </c>
      <c r="E32" s="20">
        <f t="shared" si="20"/>
        <v>1.8150000000000002</v>
      </c>
      <c r="F32" s="20">
        <f t="shared" si="20"/>
        <v>1.8150000000000002</v>
      </c>
      <c r="G32" s="20">
        <f t="shared" si="20"/>
        <v>1.6750000000000005</v>
      </c>
      <c r="H32" s="20">
        <f t="shared" si="20"/>
        <v>1.6750000000000005</v>
      </c>
      <c r="I32" s="20">
        <f t="shared" si="20"/>
        <v>1.6750000000000005</v>
      </c>
      <c r="J32" s="20">
        <f t="shared" si="20"/>
        <v>1.8150000000000002</v>
      </c>
      <c r="K32" s="21"/>
      <c r="L32" s="20">
        <f t="shared" si="20"/>
        <v>1.8150000000000002</v>
      </c>
      <c r="M32" s="21"/>
      <c r="N32" s="20">
        <f t="shared" si="20"/>
        <v>1.6750000000000005</v>
      </c>
      <c r="O32" s="22"/>
    </row>
  </sheetData>
  <mergeCells count="7">
    <mergeCell ref="A22:P23"/>
    <mergeCell ref="A1:P1"/>
    <mergeCell ref="A2:P2"/>
    <mergeCell ref="A3:P3"/>
    <mergeCell ref="A4:P4"/>
    <mergeCell ref="A5:P6"/>
    <mergeCell ref="A13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B20" sqref="B20"/>
    </sheetView>
  </sheetViews>
  <sheetFormatPr defaultRowHeight="14.4"/>
  <sheetData>
    <row r="1" spans="1:16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31.2">
      <c r="A3" s="3" t="s">
        <v>4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3" t="s">
        <v>32</v>
      </c>
      <c r="L3" s="3" t="s">
        <v>33</v>
      </c>
      <c r="M3" s="3" t="s">
        <v>34</v>
      </c>
      <c r="N3" s="3" t="s">
        <v>35</v>
      </c>
      <c r="O3" s="3" t="s">
        <v>36</v>
      </c>
      <c r="P3" s="9" t="s">
        <v>37</v>
      </c>
    </row>
    <row r="4" spans="1:16" ht="15.6">
      <c r="A4" s="3" t="s">
        <v>17</v>
      </c>
      <c r="B4" s="10">
        <v>1</v>
      </c>
      <c r="C4" s="10">
        <v>1</v>
      </c>
      <c r="D4" s="10"/>
      <c r="E4" s="10"/>
      <c r="F4" s="10"/>
      <c r="G4" s="10">
        <v>1</v>
      </c>
      <c r="H4" s="10">
        <v>1</v>
      </c>
      <c r="I4" s="10">
        <v>1</v>
      </c>
      <c r="J4" s="10"/>
      <c r="K4" s="10"/>
      <c r="L4" s="10"/>
      <c r="M4" s="10"/>
      <c r="N4" s="10">
        <v>1</v>
      </c>
      <c r="O4" s="10"/>
      <c r="P4" s="4">
        <v>0.97500000000000009</v>
      </c>
    </row>
    <row r="5" spans="1:16" ht="15.6">
      <c r="A5" s="3" t="s">
        <v>18</v>
      </c>
      <c r="B5" s="10">
        <v>1</v>
      </c>
      <c r="C5" s="10">
        <v>1</v>
      </c>
      <c r="D5" s="10">
        <v>1</v>
      </c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10"/>
      <c r="L5" s="10">
        <v>1</v>
      </c>
      <c r="M5" s="10"/>
      <c r="N5" s="10">
        <v>1</v>
      </c>
      <c r="O5" s="10"/>
      <c r="P5" s="4">
        <v>2.3250000000000002</v>
      </c>
    </row>
    <row r="6" spans="1:16" ht="15.6">
      <c r="A6" s="3" t="s">
        <v>19</v>
      </c>
      <c r="B6" s="10">
        <v>1</v>
      </c>
      <c r="C6" s="10">
        <v>1</v>
      </c>
      <c r="D6" s="10"/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/>
      <c r="L6" s="10">
        <v>1</v>
      </c>
      <c r="M6" s="10"/>
      <c r="N6" s="10">
        <v>1</v>
      </c>
      <c r="O6" s="10"/>
      <c r="P6" s="4">
        <v>1.875</v>
      </c>
    </row>
    <row r="7" spans="1:16" ht="15.6">
      <c r="A7" s="3" t="s">
        <v>20</v>
      </c>
      <c r="B7" s="10">
        <v>2</v>
      </c>
      <c r="C7" s="10">
        <v>2</v>
      </c>
      <c r="D7" s="10">
        <v>2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  <c r="J7" s="10">
        <v>2</v>
      </c>
      <c r="K7" s="10"/>
      <c r="L7" s="10">
        <v>2</v>
      </c>
      <c r="M7" s="10"/>
      <c r="N7" s="10">
        <v>2</v>
      </c>
      <c r="O7" s="10"/>
      <c r="P7" s="4">
        <v>1.4250000000000003</v>
      </c>
    </row>
    <row r="8" spans="1:16" ht="15.6">
      <c r="A8" s="3" t="s">
        <v>21</v>
      </c>
      <c r="B8" s="10">
        <v>1</v>
      </c>
      <c r="C8" s="10">
        <v>1</v>
      </c>
      <c r="D8" s="10"/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/>
      <c r="L8" s="10">
        <v>1</v>
      </c>
      <c r="M8" s="10"/>
      <c r="N8" s="10">
        <v>1</v>
      </c>
      <c r="O8" s="10"/>
      <c r="P8" s="4">
        <v>2.0249999999999999</v>
      </c>
    </row>
    <row r="9" spans="1:16" ht="15.6">
      <c r="A9" s="3" t="s">
        <v>38</v>
      </c>
      <c r="B9" s="11">
        <f>AVERAGE(B4:B8)</f>
        <v>1.2</v>
      </c>
      <c r="C9" s="11">
        <f t="shared" ref="C9:N9" si="0">AVERAGE(C4:C8)</f>
        <v>1.2</v>
      </c>
      <c r="D9" s="11">
        <f t="shared" si="0"/>
        <v>1.5</v>
      </c>
      <c r="E9" s="11">
        <f t="shared" si="0"/>
        <v>1.25</v>
      </c>
      <c r="F9" s="11">
        <f t="shared" si="0"/>
        <v>1.25</v>
      </c>
      <c r="G9" s="11">
        <f t="shared" si="0"/>
        <v>1.2</v>
      </c>
      <c r="H9" s="11">
        <f t="shared" si="0"/>
        <v>1.2</v>
      </c>
      <c r="I9" s="11">
        <f t="shared" si="0"/>
        <v>1.2</v>
      </c>
      <c r="J9" s="11">
        <f t="shared" si="0"/>
        <v>1.25</v>
      </c>
      <c r="K9" s="11"/>
      <c r="L9" s="11">
        <f t="shared" si="0"/>
        <v>1.25</v>
      </c>
      <c r="M9" s="11"/>
      <c r="N9" s="11">
        <f t="shared" si="0"/>
        <v>1.2</v>
      </c>
      <c r="O9" s="11"/>
      <c r="P9" s="11">
        <v>1.6500000000000004</v>
      </c>
    </row>
    <row r="10" spans="1:16">
      <c r="A10" s="24" t="s">
        <v>39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15.6">
      <c r="A12" s="12" t="s">
        <v>4</v>
      </c>
      <c r="B12" s="12" t="s">
        <v>23</v>
      </c>
      <c r="C12" s="12" t="s">
        <v>24</v>
      </c>
      <c r="D12" s="12" t="s">
        <v>25</v>
      </c>
      <c r="E12" s="12" t="s">
        <v>26</v>
      </c>
      <c r="F12" s="12" t="s">
        <v>27</v>
      </c>
      <c r="G12" s="12" t="s">
        <v>28</v>
      </c>
      <c r="H12" s="12" t="s">
        <v>29</v>
      </c>
      <c r="I12" s="12" t="s">
        <v>30</v>
      </c>
      <c r="J12" s="12" t="s">
        <v>31</v>
      </c>
      <c r="K12" s="12" t="s">
        <v>32</v>
      </c>
      <c r="L12" s="12" t="s">
        <v>33</v>
      </c>
      <c r="M12" s="12" t="s">
        <v>34</v>
      </c>
      <c r="N12" s="12" t="s">
        <v>35</v>
      </c>
      <c r="O12" s="12" t="s">
        <v>36</v>
      </c>
      <c r="P12" s="13"/>
    </row>
    <row r="13" spans="1:16" ht="15.6">
      <c r="A13" s="3" t="s">
        <v>17</v>
      </c>
      <c r="B13" s="4">
        <f>IF(B4="","",B4*P4)</f>
        <v>0.97500000000000009</v>
      </c>
      <c r="C13" s="4">
        <f>IF(C4="","",C4*P4)</f>
        <v>0.97500000000000009</v>
      </c>
      <c r="D13" s="3" t="str">
        <f>IF(D4="","",D4*P4)</f>
        <v/>
      </c>
      <c r="E13" s="3" t="str">
        <f>IF(E4="","",E4*P4)</f>
        <v/>
      </c>
      <c r="F13" s="4" t="str">
        <f>IF(F4="","",F4*P4)</f>
        <v/>
      </c>
      <c r="G13" s="4">
        <f>IF(G4="","",G4*P4)</f>
        <v>0.97500000000000009</v>
      </c>
      <c r="H13" s="4">
        <f>IF(H4="","",H4*P4)</f>
        <v>0.97500000000000009</v>
      </c>
      <c r="I13" s="4">
        <f>IF(I4="","",I4*P4)</f>
        <v>0.97500000000000009</v>
      </c>
      <c r="J13" s="4" t="str">
        <f>IF(J4="","",J4*P4)</f>
        <v/>
      </c>
      <c r="K13" s="4" t="str">
        <f>IF(K4="","",K4*P4/3)</f>
        <v/>
      </c>
      <c r="L13" s="3" t="str">
        <f>IF(L4="","",L4*P4)</f>
        <v/>
      </c>
      <c r="M13" s="3" t="str">
        <f>IF(M4="","",M4*P4/3)</f>
        <v/>
      </c>
      <c r="N13" s="4">
        <f>IF(N4="","",N4*P4)</f>
        <v>0.97500000000000009</v>
      </c>
      <c r="O13" s="4" t="str">
        <f>IF(O4="","",O4*P4/3)</f>
        <v/>
      </c>
      <c r="P13" s="13"/>
    </row>
    <row r="14" spans="1:16" ht="15.6">
      <c r="A14" s="3" t="s">
        <v>18</v>
      </c>
      <c r="B14" s="4">
        <f t="shared" ref="B14:B17" si="1">IF(B5="","",B5*P5)</f>
        <v>2.3250000000000002</v>
      </c>
      <c r="C14" s="4">
        <f t="shared" ref="C14:C17" si="2">IF(C5="","",C5*P5)</f>
        <v>2.3250000000000002</v>
      </c>
      <c r="D14" s="3">
        <f t="shared" ref="D14:D17" si="3">IF(D5="","",D5*P5)</f>
        <v>2.3250000000000002</v>
      </c>
      <c r="E14" s="3">
        <f t="shared" ref="E14:E17" si="4">IF(E5="","",E5*P5)</f>
        <v>2.3250000000000002</v>
      </c>
      <c r="F14" s="4">
        <f t="shared" ref="F14:F17" si="5">IF(F5="","",F5*P5)</f>
        <v>2.3250000000000002</v>
      </c>
      <c r="G14" s="4">
        <f t="shared" ref="G14:G17" si="6">IF(G5="","",G5*P5)</f>
        <v>2.3250000000000002</v>
      </c>
      <c r="H14" s="4">
        <f t="shared" ref="H14:H17" si="7">IF(H5="","",H5*P5)</f>
        <v>2.3250000000000002</v>
      </c>
      <c r="I14" s="4">
        <f t="shared" ref="I14:I17" si="8">IF(I5="","",I5*P5)</f>
        <v>2.3250000000000002</v>
      </c>
      <c r="J14" s="4">
        <f t="shared" ref="J14:J17" si="9">IF(J5="","",J5*P5)</f>
        <v>2.3250000000000002</v>
      </c>
      <c r="K14" s="4" t="str">
        <f t="shared" ref="K14:K18" si="10">IF(K5="","",K5*P5/3)</f>
        <v/>
      </c>
      <c r="L14" s="3">
        <f t="shared" ref="L14:L17" si="11">IF(L5="","",L5*P5)</f>
        <v>2.3250000000000002</v>
      </c>
      <c r="M14" s="3" t="str">
        <f t="shared" ref="M14:M18" si="12">IF(M5="","",M5*P5/3)</f>
        <v/>
      </c>
      <c r="N14" s="4">
        <f t="shared" ref="N14:N17" si="13">IF(N5="","",N5*P5)</f>
        <v>2.3250000000000002</v>
      </c>
      <c r="O14" s="4" t="str">
        <f t="shared" ref="O14:O18" si="14">IF(O5="","",O5*P5/3)</f>
        <v/>
      </c>
      <c r="P14" s="13"/>
    </row>
    <row r="15" spans="1:16" ht="15.6">
      <c r="A15" s="3" t="s">
        <v>19</v>
      </c>
      <c r="B15" s="4">
        <f t="shared" si="1"/>
        <v>1.875</v>
      </c>
      <c r="C15" s="4">
        <f t="shared" si="2"/>
        <v>1.875</v>
      </c>
      <c r="D15" s="3" t="str">
        <f t="shared" si="3"/>
        <v/>
      </c>
      <c r="E15" s="3">
        <f t="shared" si="4"/>
        <v>1.875</v>
      </c>
      <c r="F15" s="4">
        <f t="shared" si="5"/>
        <v>1.875</v>
      </c>
      <c r="G15" s="4">
        <f t="shared" si="6"/>
        <v>1.875</v>
      </c>
      <c r="H15" s="4">
        <f t="shared" si="7"/>
        <v>1.875</v>
      </c>
      <c r="I15" s="4">
        <f t="shared" si="8"/>
        <v>1.875</v>
      </c>
      <c r="J15" s="4">
        <f t="shared" si="9"/>
        <v>1.875</v>
      </c>
      <c r="K15" s="4" t="str">
        <f t="shared" si="10"/>
        <v/>
      </c>
      <c r="L15" s="3">
        <f t="shared" si="11"/>
        <v>1.875</v>
      </c>
      <c r="M15" s="3" t="str">
        <f t="shared" si="12"/>
        <v/>
      </c>
      <c r="N15" s="4">
        <f t="shared" si="13"/>
        <v>1.875</v>
      </c>
      <c r="O15" s="4" t="str">
        <f t="shared" si="14"/>
        <v/>
      </c>
      <c r="P15" s="13"/>
    </row>
    <row r="16" spans="1:16" ht="15.6">
      <c r="A16" s="3" t="s">
        <v>20</v>
      </c>
      <c r="B16" s="4">
        <f t="shared" si="1"/>
        <v>2.8500000000000005</v>
      </c>
      <c r="C16" s="4">
        <f t="shared" si="2"/>
        <v>2.8500000000000005</v>
      </c>
      <c r="D16" s="3">
        <f t="shared" si="3"/>
        <v>2.8500000000000005</v>
      </c>
      <c r="E16" s="3">
        <f t="shared" si="4"/>
        <v>2.8500000000000005</v>
      </c>
      <c r="F16" s="4">
        <f t="shared" si="5"/>
        <v>2.8500000000000005</v>
      </c>
      <c r="G16" s="4">
        <f t="shared" si="6"/>
        <v>2.8500000000000005</v>
      </c>
      <c r="H16" s="4">
        <f t="shared" si="7"/>
        <v>2.8500000000000005</v>
      </c>
      <c r="I16" s="4">
        <f t="shared" si="8"/>
        <v>2.8500000000000005</v>
      </c>
      <c r="J16" s="4">
        <f t="shared" si="9"/>
        <v>2.8500000000000005</v>
      </c>
      <c r="K16" s="4" t="str">
        <f t="shared" si="10"/>
        <v/>
      </c>
      <c r="L16" s="3">
        <f t="shared" si="11"/>
        <v>2.8500000000000005</v>
      </c>
      <c r="M16" s="3" t="str">
        <f t="shared" si="12"/>
        <v/>
      </c>
      <c r="N16" s="4">
        <f t="shared" si="13"/>
        <v>2.8500000000000005</v>
      </c>
      <c r="O16" s="4" t="str">
        <f t="shared" si="14"/>
        <v/>
      </c>
      <c r="P16" s="13"/>
    </row>
    <row r="17" spans="1:16" ht="15.6">
      <c r="A17" s="3" t="s">
        <v>21</v>
      </c>
      <c r="B17" s="4">
        <f t="shared" si="1"/>
        <v>2.0249999999999999</v>
      </c>
      <c r="C17" s="4">
        <f t="shared" si="2"/>
        <v>2.0249999999999999</v>
      </c>
      <c r="D17" s="3" t="str">
        <f t="shared" si="3"/>
        <v/>
      </c>
      <c r="E17" s="3">
        <f t="shared" si="4"/>
        <v>2.0249999999999999</v>
      </c>
      <c r="F17" s="4">
        <f t="shared" si="5"/>
        <v>2.0249999999999999</v>
      </c>
      <c r="G17" s="4">
        <f t="shared" si="6"/>
        <v>2.0249999999999999</v>
      </c>
      <c r="H17" s="4">
        <f t="shared" si="7"/>
        <v>2.0249999999999999</v>
      </c>
      <c r="I17" s="4">
        <f t="shared" si="8"/>
        <v>2.0249999999999999</v>
      </c>
      <c r="J17" s="4">
        <f t="shared" si="9"/>
        <v>2.0249999999999999</v>
      </c>
      <c r="K17" s="4" t="str">
        <f t="shared" si="10"/>
        <v/>
      </c>
      <c r="L17" s="3">
        <f t="shared" si="11"/>
        <v>2.0249999999999999</v>
      </c>
      <c r="M17" s="3" t="str">
        <f t="shared" si="12"/>
        <v/>
      </c>
      <c r="N17" s="4">
        <f t="shared" si="13"/>
        <v>2.0249999999999999</v>
      </c>
      <c r="O17" s="4" t="str">
        <f t="shared" si="14"/>
        <v/>
      </c>
      <c r="P17" s="13"/>
    </row>
    <row r="18" spans="1:16" ht="15.6">
      <c r="A18" s="12" t="s">
        <v>38</v>
      </c>
      <c r="B18" s="14">
        <f>AVERAGE(B13:B17)</f>
        <v>2.0100000000000007</v>
      </c>
      <c r="C18" s="14">
        <f t="shared" ref="C18:N18" si="15">AVERAGE(C13:C17)</f>
        <v>2.0100000000000007</v>
      </c>
      <c r="D18" s="14">
        <f t="shared" si="15"/>
        <v>2.5875000000000004</v>
      </c>
      <c r="E18" s="14">
        <f t="shared" si="15"/>
        <v>2.2687500000000003</v>
      </c>
      <c r="F18" s="14">
        <f t="shared" si="15"/>
        <v>2.2687500000000003</v>
      </c>
      <c r="G18" s="14">
        <f t="shared" si="15"/>
        <v>2.0100000000000007</v>
      </c>
      <c r="H18" s="14">
        <f t="shared" si="15"/>
        <v>2.0100000000000007</v>
      </c>
      <c r="I18" s="14">
        <f t="shared" si="15"/>
        <v>2.0100000000000007</v>
      </c>
      <c r="J18" s="14">
        <f t="shared" si="15"/>
        <v>2.2687500000000003</v>
      </c>
      <c r="K18" s="14" t="str">
        <f t="shared" si="10"/>
        <v/>
      </c>
      <c r="L18" s="14">
        <f t="shared" si="15"/>
        <v>2.2687500000000003</v>
      </c>
      <c r="M18" s="12" t="str">
        <f t="shared" si="12"/>
        <v/>
      </c>
      <c r="N18" s="14">
        <f t="shared" si="15"/>
        <v>2.0100000000000007</v>
      </c>
      <c r="O18" s="4" t="str">
        <f t="shared" si="14"/>
        <v/>
      </c>
      <c r="P18" s="15"/>
    </row>
    <row r="19" spans="1:16" ht="15.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5"/>
    </row>
    <row r="20" spans="1:16" ht="46.8">
      <c r="A20" s="19" t="s">
        <v>40</v>
      </c>
      <c r="B20" s="20">
        <f>(SUM(B13:B17)/SUM(B4:B8))</f>
        <v>1.6750000000000005</v>
      </c>
      <c r="C20" s="20">
        <f t="shared" ref="C20:N20" si="16">(SUM(C13:C17))/SUM(C4:C8)</f>
        <v>1.6750000000000005</v>
      </c>
      <c r="D20" s="20">
        <f t="shared" si="16"/>
        <v>1.7250000000000003</v>
      </c>
      <c r="E20" s="20">
        <f t="shared" si="16"/>
        <v>1.8150000000000002</v>
      </c>
      <c r="F20" s="20">
        <f t="shared" si="16"/>
        <v>1.8150000000000002</v>
      </c>
      <c r="G20" s="20">
        <f t="shared" si="16"/>
        <v>1.6750000000000005</v>
      </c>
      <c r="H20" s="20">
        <f t="shared" si="16"/>
        <v>1.6750000000000005</v>
      </c>
      <c r="I20" s="20">
        <f t="shared" si="16"/>
        <v>1.6750000000000005</v>
      </c>
      <c r="J20" s="20">
        <f t="shared" si="16"/>
        <v>1.8150000000000002</v>
      </c>
      <c r="K20" s="21"/>
      <c r="L20" s="20">
        <f t="shared" si="16"/>
        <v>1.8150000000000002</v>
      </c>
      <c r="M20" s="21"/>
      <c r="N20" s="20">
        <f t="shared" si="16"/>
        <v>1.6750000000000005</v>
      </c>
      <c r="O20" s="22"/>
    </row>
  </sheetData>
  <mergeCells count="2">
    <mergeCell ref="A1:P2"/>
    <mergeCell ref="A10:P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J20"/>
  <sheetViews>
    <sheetView workbookViewId="0">
      <selection activeCell="I19" sqref="I19"/>
    </sheetView>
  </sheetViews>
  <sheetFormatPr defaultRowHeight="14.4"/>
  <cols>
    <col min="6" max="6" width="14.6640625" customWidth="1"/>
  </cols>
  <sheetData>
    <row r="1" spans="2:10">
      <c r="F1" s="32" t="s">
        <v>42</v>
      </c>
      <c r="G1" s="32"/>
      <c r="H1" s="32"/>
      <c r="I1" s="32"/>
      <c r="J1" s="32"/>
    </row>
    <row r="2" spans="2:10">
      <c r="C2" t="s">
        <v>49</v>
      </c>
      <c r="D2" t="s">
        <v>50</v>
      </c>
      <c r="F2" t="s">
        <v>51</v>
      </c>
    </row>
    <row r="3" spans="2:10">
      <c r="B3" t="s">
        <v>43</v>
      </c>
    </row>
    <row r="4" spans="2:10">
      <c r="B4" t="s">
        <v>44</v>
      </c>
      <c r="C4">
        <v>1</v>
      </c>
      <c r="D4">
        <v>2</v>
      </c>
      <c r="F4">
        <v>2</v>
      </c>
      <c r="G4">
        <f>F4/3</f>
        <v>0.66666666666666663</v>
      </c>
    </row>
    <row r="5" spans="2:10">
      <c r="B5" t="s">
        <v>45</v>
      </c>
      <c r="C5">
        <v>2</v>
      </c>
      <c r="D5">
        <v>1</v>
      </c>
      <c r="F5">
        <v>3</v>
      </c>
      <c r="G5">
        <f t="shared" ref="G5:G8" si="0">F5/3</f>
        <v>1</v>
      </c>
    </row>
    <row r="6" spans="2:10">
      <c r="B6" t="s">
        <v>46</v>
      </c>
      <c r="C6">
        <v>3</v>
      </c>
      <c r="D6">
        <v>1</v>
      </c>
      <c r="F6">
        <v>1</v>
      </c>
      <c r="G6">
        <f t="shared" si="0"/>
        <v>0.33333333333333331</v>
      </c>
    </row>
    <row r="7" spans="2:10">
      <c r="B7" t="s">
        <v>47</v>
      </c>
      <c r="C7">
        <v>2</v>
      </c>
      <c r="D7">
        <v>3</v>
      </c>
      <c r="F7">
        <v>2.1</v>
      </c>
      <c r="G7">
        <f t="shared" si="0"/>
        <v>0.70000000000000007</v>
      </c>
    </row>
    <row r="8" spans="2:10">
      <c r="B8" t="s">
        <v>48</v>
      </c>
      <c r="C8">
        <v>3</v>
      </c>
      <c r="D8">
        <v>2</v>
      </c>
      <c r="F8">
        <v>3</v>
      </c>
      <c r="G8">
        <f t="shared" si="0"/>
        <v>1</v>
      </c>
    </row>
    <row r="9" spans="2:10">
      <c r="B9" t="s">
        <v>52</v>
      </c>
      <c r="C9">
        <f>SUM(C4:C8)</f>
        <v>11</v>
      </c>
      <c r="D9">
        <f>SUM(D4:D8)</f>
        <v>9</v>
      </c>
    </row>
    <row r="10" spans="2:10">
      <c r="B10" t="s">
        <v>53</v>
      </c>
      <c r="C10">
        <f xml:space="preserve"> AVERAGE(C4:C8)</f>
        <v>2.2000000000000002</v>
      </c>
      <c r="D10">
        <f xml:space="preserve"> AVERAGE(D4:D8)</f>
        <v>1.8</v>
      </c>
      <c r="F10">
        <f xml:space="preserve"> AVERAGE(F4:F8)</f>
        <v>2.2199999999999998</v>
      </c>
    </row>
    <row r="13" spans="2:10">
      <c r="C13" s="23">
        <f>C4*F4/3</f>
        <v>0.66666666666666663</v>
      </c>
      <c r="D13" s="23">
        <f>D4*F4/3</f>
        <v>1.3333333333333333</v>
      </c>
    </row>
    <row r="14" spans="2:10">
      <c r="C14">
        <f>C5*F5/3</f>
        <v>2</v>
      </c>
      <c r="D14">
        <f t="shared" ref="D14:D17" si="1">D5*F5/3</f>
        <v>1</v>
      </c>
    </row>
    <row r="15" spans="2:10">
      <c r="C15">
        <f t="shared" ref="C15:C17" si="2">C6*F6/3</f>
        <v>1</v>
      </c>
      <c r="D15" s="23">
        <f t="shared" si="1"/>
        <v>0.33333333333333331</v>
      </c>
    </row>
    <row r="16" spans="2:10">
      <c r="C16">
        <f t="shared" si="2"/>
        <v>1.4000000000000001</v>
      </c>
      <c r="D16">
        <f t="shared" si="1"/>
        <v>2.1</v>
      </c>
    </row>
    <row r="17" spans="3:4">
      <c r="C17">
        <f t="shared" si="2"/>
        <v>3</v>
      </c>
      <c r="D17">
        <f t="shared" si="1"/>
        <v>2</v>
      </c>
    </row>
    <row r="18" spans="3:4">
      <c r="C18" s="23">
        <f>SUM(C13:C17)</f>
        <v>8.0666666666666664</v>
      </c>
      <c r="D18" s="23">
        <f>SUM(D13:D17)</f>
        <v>6.7666666666666666</v>
      </c>
    </row>
    <row r="19" spans="3:4">
      <c r="C19" s="23">
        <f>C18/C9</f>
        <v>0.73333333333333328</v>
      </c>
      <c r="D19" s="23">
        <f>D18/D9</f>
        <v>0.75185185185185188</v>
      </c>
    </row>
    <row r="20" spans="3:4">
      <c r="C20">
        <f>C19*3</f>
        <v>2.1999999999999997</v>
      </c>
      <c r="D20" s="23">
        <f>D19*3</f>
        <v>2.2555555555555555</v>
      </c>
    </row>
  </sheetData>
  <mergeCells count="1">
    <mergeCell ref="F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Kumar</dc:creator>
  <cp:lastModifiedBy>Administrator</cp:lastModifiedBy>
  <dcterms:created xsi:type="dcterms:W3CDTF">2019-07-17T14:49:57Z</dcterms:created>
  <dcterms:modified xsi:type="dcterms:W3CDTF">2020-02-04T03:59:11Z</dcterms:modified>
</cp:coreProperties>
</file>